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<sst xmlns="http://schemas.openxmlformats.org/spreadsheetml/2006/main" count="153" uniqueCount="89">
  <si>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</si>
  <si>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</si>
  <si>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</si>
  <si>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</si>
  <si>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</si>
  <si>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</si>
  <si>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</si>
  <si>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</si>
  <si>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</si>
  <si>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</si>
  <si>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</si>
  <si>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</si>
  <si>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</si>
  <si>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</si>
  <si>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</si>
  <si>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</si>
  <si>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</si>
  <si>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</si>
  <si>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</si>
  <si>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</si>
  <si>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</si>
  <si>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</si>
  <si>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</si>
  <si>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</si>
  <si>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</si>
  <si>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</si>
  <si>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</si>
  <si>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</si>
  <si>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</si>
  <si>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</si>
  <si>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</si>
  <si>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</si>
  <si>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</si>
  <si>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</si>
  <si>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</si>
  <si>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</si>
  <si>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</si>
  <si>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</si>
  <si>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</si>
  <si>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</si>
  <si>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</si>
  <si>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</si>
  <si>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</si>
  <si>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</si>
  <si>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</si>
  <si>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</si>
  <si>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</si>
  <si>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</si>
  <si>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</si>
  <si>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</si>
  <si>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</si>
  <si>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</si>
  <si>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</si>
  <si>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</si>
  <si>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</si>
  <si>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</si>
  <si>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</si>
  <si>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</si>
  <si>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</si>
  <si>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</si>
  <si>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</si>
  <si>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</si>
  <si>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</si>
  <si>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</si>
  <si>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</si>
  <si>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</si>
  <si>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</si>
  <si>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</si>
  <si>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</si>
  <si>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</si>
  <si>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</si>
  <si>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</si>
  <si>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</si>
  <si>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</si>
  <si>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</si>
  <si>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</si>
  <si>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</si>
  <si>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</si>
  <si>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</si>
  <si>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</si>
  <si>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</si>
  <si>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22.03.2017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</si>
  <si>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</si>
  <si>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</si>
  <si>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</si>
  <si>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станом на 22.03.2017р.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</si>
  <si>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</si>
  <si>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22.03.2017</t>
    </r>
    <r>
      <rPr>
        <sz val="10"/>
        <rFont val="Times New Roman"/>
        <family val="1"/>
      </rPr>
      <t xml:space="preserve"> (тис.грн.)</t>
    </r>
  </si>
  <si>
    <t>Реклама, пайова участь (благоустрій), повернення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</si>
</sst>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5" fontId="61" fillId="0" borderId="11" xfId="0" applyNumberFormat="1" applyFont="1" applyBorder="1" applyAlignment="1">
      <alignment horizontal="center" vertical="center" wrapText="1"/>
    </xf>
    <xf numFmtId="185" fontId="62" fillId="0" borderId="11" xfId="0" applyNumberFormat="1" applyFont="1" applyBorder="1" applyAlignment="1">
      <alignment/>
    </xf>
    <xf numFmtId="185" fontId="62" fillId="0" borderId="22" xfId="0" applyNumberFormat="1" applyFont="1" applyBorder="1" applyAlignment="1">
      <alignment/>
    </xf>
    <xf numFmtId="185" fontId="61" fillId="0" borderId="15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0511102"/>
        <c:axId val="27491055"/>
      </c:lineChart>
      <c:catAx>
        <c:axId val="105111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91055"/>
        <c:crosses val="autoZero"/>
        <c:auto val="0"/>
        <c:lblOffset val="100"/>
        <c:tickLblSkip val="1"/>
        <c:noMultiLvlLbl val="0"/>
      </c:catAx>
      <c:valAx>
        <c:axId val="274910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111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46092904"/>
        <c:axId val="12182953"/>
      </c:lineChart>
      <c:catAx>
        <c:axId val="460929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82953"/>
        <c:crosses val="autoZero"/>
        <c:auto val="0"/>
        <c:lblOffset val="100"/>
        <c:tickLblSkip val="1"/>
        <c:noMultiLvlLbl val="0"/>
      </c:catAx>
      <c:valAx>
        <c:axId val="1218295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929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9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6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2537714"/>
        <c:axId val="47295107"/>
      </c:lineChart>
      <c:catAx>
        <c:axId val="425377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 val="autoZero"/>
        <c:auto val="0"/>
        <c:lblOffset val="100"/>
        <c:tickLblSkip val="1"/>
        <c:noMultiLvlLbl val="0"/>
      </c:catAx>
      <c:valAx>
        <c:axId val="4729510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5377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0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3002780"/>
        <c:axId val="5698429"/>
      </c:bar3DChart>
      <c:catAx>
        <c:axId val="23002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8429"/>
        <c:crosses val="autoZero"/>
        <c:auto val="1"/>
        <c:lblOffset val="100"/>
        <c:tickLblSkip val="1"/>
        <c:noMultiLvlLbl val="0"/>
      </c:catAx>
      <c:valAx>
        <c:axId val="5698429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02780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1285862"/>
        <c:axId val="58919575"/>
      </c:bar3DChart>
      <c:catAx>
        <c:axId val="5128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19575"/>
        <c:crosses val="autoZero"/>
        <c:auto val="1"/>
        <c:lblOffset val="100"/>
        <c:tickLblSkip val="1"/>
        <c:noMultiLvlLbl val="0"/>
      </c:catAx>
      <c:valAx>
        <c:axId val="5891957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85862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34000"/>
        <a:ext cx="117157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267 866,4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-29 994,8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- 30 490,5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0">
        <row r="97">
          <cell r="D97">
            <v>7.617</v>
          </cell>
        </row>
      </sheetData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76</v>
      </c>
      <c r="Q1" s="118"/>
      <c r="R1" s="118"/>
      <c r="S1" s="118"/>
      <c r="T1" s="118"/>
      <c r="U1" s="119"/>
    </row>
    <row r="2" spans="1:21" ht="15" thickBo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66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6" t="s">
        <v>47</v>
      </c>
      <c r="T3" s="12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8">
        <v>0</v>
      </c>
      <c r="T4" s="12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6">
        <f>SUM(S4:S22)</f>
        <v>1</v>
      </c>
      <c r="T23" s="13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4" t="s">
        <v>33</v>
      </c>
      <c r="Q26" s="134"/>
      <c r="R26" s="134"/>
      <c r="S26" s="13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29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9">
        <v>42767</v>
      </c>
      <c r="Q28" s="142">
        <f>'[2]січень 17'!$D$94</f>
        <v>9505.30341</v>
      </c>
      <c r="R28" s="142"/>
      <c r="S28" s="14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0"/>
      <c r="Q29" s="142"/>
      <c r="R29" s="142"/>
      <c r="S29" s="14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3" t="s">
        <v>45</v>
      </c>
      <c r="R31" s="14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40</v>
      </c>
      <c r="R32" s="14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4" t="s">
        <v>30</v>
      </c>
      <c r="Q36" s="134"/>
      <c r="R36" s="134"/>
      <c r="S36" s="13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5" t="s">
        <v>31</v>
      </c>
      <c r="Q37" s="135"/>
      <c r="R37" s="135"/>
      <c r="S37" s="13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>
        <v>42767</v>
      </c>
      <c r="Q38" s="141">
        <f>104633628.96/1000</f>
        <v>104633.62895999999</v>
      </c>
      <c r="R38" s="141"/>
      <c r="S38" s="14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0"/>
      <c r="Q39" s="141"/>
      <c r="R39" s="141"/>
      <c r="S39" s="14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75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8">
        <v>0</v>
      </c>
      <c r="T4" s="12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6">
        <f>SUM(S4:S23)</f>
        <v>1</v>
      </c>
      <c r="T24" s="13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4" t="s">
        <v>33</v>
      </c>
      <c r="Q27" s="134"/>
      <c r="R27" s="134"/>
      <c r="S27" s="13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8" t="s">
        <v>29</v>
      </c>
      <c r="Q28" s="138"/>
      <c r="R28" s="138"/>
      <c r="S28" s="13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9">
        <v>42795</v>
      </c>
      <c r="Q29" s="142">
        <f>'[2]лютий'!$D$94</f>
        <v>7713.34596</v>
      </c>
      <c r="R29" s="142"/>
      <c r="S29" s="14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0"/>
      <c r="Q30" s="142"/>
      <c r="R30" s="142"/>
      <c r="S30" s="14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3" t="s">
        <v>45</v>
      </c>
      <c r="R32" s="14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5" t="s">
        <v>40</v>
      </c>
      <c r="R33" s="14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4" t="s">
        <v>30</v>
      </c>
      <c r="Q37" s="134"/>
      <c r="R37" s="134"/>
      <c r="S37" s="13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5" t="s">
        <v>31</v>
      </c>
      <c r="Q38" s="135"/>
      <c r="R38" s="135"/>
      <c r="S38" s="13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9">
        <v>42795</v>
      </c>
      <c r="Q39" s="141">
        <v>115182.07822999997</v>
      </c>
      <c r="R39" s="141"/>
      <c r="S39" s="14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0"/>
      <c r="Q40" s="141"/>
      <c r="R40" s="141"/>
      <c r="S40" s="14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8" sqref="J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87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1"/>
      <c r="R1" s="117" t="s">
        <v>79</v>
      </c>
      <c r="S1" s="118"/>
      <c r="T1" s="118"/>
      <c r="U1" s="118"/>
      <c r="V1" s="118"/>
      <c r="W1" s="119"/>
    </row>
    <row r="2" spans="1:23" ht="15" thickBo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"/>
      <c r="R2" s="123" t="s">
        <v>85</v>
      </c>
      <c r="S2" s="124"/>
      <c r="T2" s="124"/>
      <c r="U2" s="124"/>
      <c r="V2" s="124"/>
      <c r="W2" s="125"/>
    </row>
    <row r="3" spans="1:23" ht="69" thickBot="1">
      <c r="A3" s="26" t="s">
        <v>0</v>
      </c>
      <c r="B3" s="33" t="s">
        <v>1</v>
      </c>
      <c r="C3" s="67" t="s">
        <v>84</v>
      </c>
      <c r="D3" s="170" t="s">
        <v>82</v>
      </c>
      <c r="E3" s="170" t="s">
        <v>83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88</v>
      </c>
      <c r="K3" s="22" t="s">
        <v>4</v>
      </c>
      <c r="L3" s="22" t="s">
        <v>59</v>
      </c>
      <c r="M3" s="33" t="s">
        <v>5</v>
      </c>
      <c r="N3" s="33" t="s">
        <v>77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46" t="s">
        <v>47</v>
      </c>
      <c r="V3" s="14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71">
        <f>C4</f>
        <v>136.4</v>
      </c>
      <c r="E4" s="171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>N4-B4-C4-F4-G4-H4-I4-J4-K4-L4</f>
        <v>28</v>
      </c>
      <c r="N4" s="69">
        <v>4743.5</v>
      </c>
      <c r="O4" s="69">
        <v>4700</v>
      </c>
      <c r="P4" s="3">
        <f aca="true" t="shared" si="0" ref="P4:P25">N4/O4</f>
        <v>1.0092553191489362</v>
      </c>
      <c r="Q4" s="2">
        <f>AVERAGE(N4:N17)</f>
        <v>4595.716428571429</v>
      </c>
      <c r="R4" s="101">
        <v>0</v>
      </c>
      <c r="S4" s="102">
        <v>0</v>
      </c>
      <c r="T4" s="103">
        <v>1</v>
      </c>
      <c r="U4" s="128">
        <v>0</v>
      </c>
      <c r="V4" s="12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71">
        <f aca="true" t="shared" si="1" ref="D5:D12">C5</f>
        <v>129.25</v>
      </c>
      <c r="E5" s="171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>N5-B5-C5-F5-G5-H5-I5-J5-K5-L5</f>
        <v>-184.86999999999998</v>
      </c>
      <c r="N5" s="69">
        <v>4152.93</v>
      </c>
      <c r="O5" s="69">
        <v>2100</v>
      </c>
      <c r="P5" s="3">
        <f t="shared" si="0"/>
        <v>1.9775857142857145</v>
      </c>
      <c r="Q5" s="2">
        <v>4595.7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2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71">
        <f t="shared" si="1"/>
        <v>3.5</v>
      </c>
      <c r="E6" s="171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>N6-B6-C6-F6-G6-H6-I6-J6-K6-L6</f>
        <v>-368.9</v>
      </c>
      <c r="N6" s="69">
        <v>3141.7</v>
      </c>
      <c r="O6" s="69">
        <v>2500</v>
      </c>
      <c r="P6" s="3">
        <f t="shared" si="0"/>
        <v>1.25668</v>
      </c>
      <c r="Q6" s="2">
        <v>4595.7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2"/>
        <v>0</v>
      </c>
    </row>
    <row r="7" spans="1:23" ht="12.75">
      <c r="A7" s="10">
        <v>42800</v>
      </c>
      <c r="B7" s="84">
        <v>4037.2</v>
      </c>
      <c r="C7" s="86">
        <v>7.1</v>
      </c>
      <c r="D7" s="171">
        <f t="shared" si="1"/>
        <v>7.1</v>
      </c>
      <c r="E7" s="171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>N7-B7-C7-F7-G7-H7-I7-J7-K7-L7</f>
        <v>8.000000000000309</v>
      </c>
      <c r="N7" s="69">
        <v>4691.3</v>
      </c>
      <c r="O7" s="69">
        <v>4800</v>
      </c>
      <c r="P7" s="3">
        <f t="shared" si="0"/>
        <v>0.9773541666666667</v>
      </c>
      <c r="Q7" s="2">
        <v>4595.7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2"/>
        <v>1</v>
      </c>
    </row>
    <row r="8" spans="1:23" ht="12.75">
      <c r="A8" s="10">
        <v>42801</v>
      </c>
      <c r="B8" s="69">
        <v>8501.2</v>
      </c>
      <c r="C8" s="76">
        <v>7.08</v>
      </c>
      <c r="D8" s="171">
        <f t="shared" si="1"/>
        <v>7.08</v>
      </c>
      <c r="E8" s="171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>N8-B8-C8-F8-G8-H8-I8-J8-K8-L8</f>
        <v>9.219999999999132</v>
      </c>
      <c r="N8" s="69">
        <v>9642.4</v>
      </c>
      <c r="O8" s="69">
        <v>7800</v>
      </c>
      <c r="P8" s="3">
        <f t="shared" si="0"/>
        <v>1.236205128205128</v>
      </c>
      <c r="Q8" s="2">
        <v>4595.7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2"/>
        <v>10</v>
      </c>
    </row>
    <row r="9" spans="1:23" ht="12.75">
      <c r="A9" s="10">
        <v>42803</v>
      </c>
      <c r="B9" s="69">
        <v>934.5</v>
      </c>
      <c r="C9" s="76">
        <v>11.4</v>
      </c>
      <c r="D9" s="171">
        <f t="shared" si="1"/>
        <v>11.4</v>
      </c>
      <c r="E9" s="171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>N9-B9-C9-F9-G9-H9-I9-J9-K9-L9</f>
        <v>10.799999999999905</v>
      </c>
      <c r="N9" s="69">
        <v>1555.6</v>
      </c>
      <c r="O9" s="69">
        <v>2500</v>
      </c>
      <c r="P9" s="3">
        <f t="shared" si="0"/>
        <v>0.62224</v>
      </c>
      <c r="Q9" s="2">
        <v>4595.7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2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71">
        <f t="shared" si="1"/>
        <v>21.95</v>
      </c>
      <c r="E10" s="171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>N10-B10-C10-F10-G10-H10-I10-J10-K10-L10</f>
        <v>36.25000000000003</v>
      </c>
      <c r="N10" s="69">
        <v>2155.3</v>
      </c>
      <c r="O10" s="78">
        <v>2340</v>
      </c>
      <c r="P10" s="3">
        <f t="shared" si="0"/>
        <v>0.9210683760683761</v>
      </c>
      <c r="Q10" s="2">
        <v>4595.7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71">
        <f t="shared" si="1"/>
        <v>13.3</v>
      </c>
      <c r="E11" s="171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>N11-B11-C11-F11-G11-H11-I11-J11-K11-L11</f>
        <v>10.800000000000136</v>
      </c>
      <c r="N11" s="69">
        <v>1463</v>
      </c>
      <c r="O11" s="69">
        <v>2150</v>
      </c>
      <c r="P11" s="3">
        <f t="shared" si="0"/>
        <v>0.6804651162790698</v>
      </c>
      <c r="Q11" s="2">
        <v>4595.7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2"/>
        <v>0.3</v>
      </c>
    </row>
    <row r="12" spans="1:23" ht="12.75">
      <c r="A12" s="10">
        <v>42808</v>
      </c>
      <c r="B12" s="84">
        <v>1501.7</v>
      </c>
      <c r="C12" s="76">
        <v>119.3</v>
      </c>
      <c r="D12" s="171">
        <f t="shared" si="1"/>
        <v>119.3</v>
      </c>
      <c r="E12" s="171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>N12-B12-C12-F12-G12-H12-I12-J12-K12-L12</f>
        <v>6.999999999999957</v>
      </c>
      <c r="N12" s="69">
        <v>2587</v>
      </c>
      <c r="O12" s="69">
        <v>2400</v>
      </c>
      <c r="P12" s="3">
        <f t="shared" si="0"/>
        <v>1.0779166666666666</v>
      </c>
      <c r="Q12" s="2">
        <v>4595.7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2"/>
        <v>0</v>
      </c>
    </row>
    <row r="13" spans="1:23" ht="12.75">
      <c r="A13" s="10">
        <v>42809</v>
      </c>
      <c r="B13" s="69">
        <v>6081.7</v>
      </c>
      <c r="C13" s="76">
        <v>7515.3</v>
      </c>
      <c r="D13" s="171">
        <f>C13-E13</f>
        <v>17.980000000000473</v>
      </c>
      <c r="E13" s="171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>N13-B13-C13-F13-G13-H13-I13-J13-K13-L13</f>
        <v>11.299999999998299</v>
      </c>
      <c r="N13" s="69">
        <v>14652.3</v>
      </c>
      <c r="O13" s="69">
        <v>6800</v>
      </c>
      <c r="P13" s="3">
        <f t="shared" si="0"/>
        <v>2.15475</v>
      </c>
      <c r="Q13" s="2">
        <v>4595.7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2"/>
        <v>0</v>
      </c>
    </row>
    <row r="14" spans="1:23" ht="12.75">
      <c r="A14" s="10">
        <v>42810</v>
      </c>
      <c r="B14" s="69">
        <v>2486.5</v>
      </c>
      <c r="C14" s="76">
        <v>205.9</v>
      </c>
      <c r="D14" s="171">
        <f>C14-E14</f>
        <v>32.72999999999999</v>
      </c>
      <c r="E14" s="171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>N14-B14-C14-F14-G14-H14-I14-J14-K14-L14</f>
        <v>101.89999999999982</v>
      </c>
      <c r="N14" s="69">
        <v>4014.5</v>
      </c>
      <c r="O14" s="69">
        <v>6500</v>
      </c>
      <c r="P14" s="3">
        <f t="shared" si="0"/>
        <v>0.6176153846153846</v>
      </c>
      <c r="Q14" s="2">
        <v>4595.7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2"/>
        <v>0</v>
      </c>
    </row>
    <row r="15" spans="1:23" ht="12.75">
      <c r="A15" s="10">
        <v>42811</v>
      </c>
      <c r="B15" s="69">
        <v>2037.4</v>
      </c>
      <c r="C15" s="70">
        <v>185.5</v>
      </c>
      <c r="D15" s="171">
        <f>C15-E15</f>
        <v>83.66</v>
      </c>
      <c r="E15" s="171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>N15-B15-C15-F15-G15-H15-I15-J15-K15-L15</f>
        <v>9.09999999999966</v>
      </c>
      <c r="N15" s="69">
        <v>3476.7</v>
      </c>
      <c r="O15" s="78">
        <v>2500</v>
      </c>
      <c r="P15" s="3">
        <f>N15/O15</f>
        <v>1.39068</v>
      </c>
      <c r="Q15" s="2">
        <v>4595.7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2"/>
        <v>0</v>
      </c>
    </row>
    <row r="16" spans="1:23" ht="12.75">
      <c r="A16" s="10">
        <v>42814</v>
      </c>
      <c r="B16" s="69">
        <v>3016.8</v>
      </c>
      <c r="C16" s="76">
        <v>243.9</v>
      </c>
      <c r="D16" s="171">
        <f>C16-E16</f>
        <v>109.16000000000003</v>
      </c>
      <c r="E16" s="171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>N16-B16-C16-F16-G16-H16-I16-J16-K16-L16</f>
        <v>10.199999999999886</v>
      </c>
      <c r="N16" s="69">
        <v>4412.3</v>
      </c>
      <c r="O16" s="78">
        <v>2490</v>
      </c>
      <c r="P16" s="3">
        <f t="shared" si="0"/>
        <v>1.772008032128514</v>
      </c>
      <c r="Q16" s="2">
        <v>4595.7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2"/>
        <v>0</v>
      </c>
    </row>
    <row r="17" spans="1:23" ht="12.75">
      <c r="A17" s="10">
        <v>42815</v>
      </c>
      <c r="B17" s="69">
        <v>2361.4</v>
      </c>
      <c r="C17" s="76">
        <v>456.1</v>
      </c>
      <c r="D17" s="171">
        <f>C17-E17</f>
        <v>205.27</v>
      </c>
      <c r="E17" s="171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>N17-B17-C17-F17-G17-H17-I17-J17-K17-L17</f>
        <v>13.349999999999905</v>
      </c>
      <c r="N17" s="69">
        <v>3651.5</v>
      </c>
      <c r="O17" s="69">
        <v>3400</v>
      </c>
      <c r="P17" s="3">
        <f t="shared" si="0"/>
        <v>1.0739705882352941</v>
      </c>
      <c r="Q17" s="2">
        <v>4595.7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2"/>
        <v>7.6</v>
      </c>
    </row>
    <row r="18" spans="1:23" ht="12.75">
      <c r="A18" s="10">
        <v>42816</v>
      </c>
      <c r="B18" s="69"/>
      <c r="C18" s="76"/>
      <c r="D18" s="69"/>
      <c r="E18" s="171"/>
      <c r="F18" s="85"/>
      <c r="G18" s="85"/>
      <c r="H18" s="69"/>
      <c r="I18" s="85"/>
      <c r="J18" s="85"/>
      <c r="K18" s="85"/>
      <c r="L18" s="85"/>
      <c r="M18" s="69">
        <f>N18-B18-C18-F18-G18-H18-I18-J18-K18-L18</f>
        <v>0</v>
      </c>
      <c r="N18" s="69"/>
      <c r="O18" s="69">
        <v>5700</v>
      </c>
      <c r="P18" s="3">
        <f>N18/O18</f>
        <v>0</v>
      </c>
      <c r="Q18" s="2">
        <v>4595.7</v>
      </c>
      <c r="R18" s="75"/>
      <c r="S18" s="69"/>
      <c r="T18" s="76"/>
      <c r="U18" s="130"/>
      <c r="V18" s="131"/>
      <c r="W18" s="74">
        <f t="shared" si="2"/>
        <v>0</v>
      </c>
    </row>
    <row r="19" spans="1:23" ht="12.75">
      <c r="A19" s="10">
        <v>42817</v>
      </c>
      <c r="B19" s="69"/>
      <c r="C19" s="76"/>
      <c r="D19" s="69"/>
      <c r="E19" s="171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4600</v>
      </c>
      <c r="P19" s="3">
        <f t="shared" si="0"/>
        <v>0</v>
      </c>
      <c r="Q19" s="2">
        <v>4595.7</v>
      </c>
      <c r="R19" s="75"/>
      <c r="S19" s="69"/>
      <c r="T19" s="76"/>
      <c r="U19" s="130"/>
      <c r="V19" s="131"/>
      <c r="W19" s="74">
        <f t="shared" si="2"/>
        <v>0</v>
      </c>
    </row>
    <row r="20" spans="1:23" ht="12.75">
      <c r="A20" s="10">
        <v>42818</v>
      </c>
      <c r="B20" s="69"/>
      <c r="C20" s="76"/>
      <c r="D20" s="69"/>
      <c r="E20" s="171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4330</v>
      </c>
      <c r="P20" s="3">
        <f t="shared" si="0"/>
        <v>0</v>
      </c>
      <c r="Q20" s="2">
        <v>4595.7</v>
      </c>
      <c r="R20" s="75"/>
      <c r="S20" s="69"/>
      <c r="T20" s="76"/>
      <c r="U20" s="130"/>
      <c r="V20" s="131"/>
      <c r="W20" s="74">
        <f t="shared" si="2"/>
        <v>0</v>
      </c>
    </row>
    <row r="21" spans="1:23" ht="12.75">
      <c r="A21" s="10">
        <v>42821</v>
      </c>
      <c r="B21" s="69"/>
      <c r="C21" s="76"/>
      <c r="D21" s="69"/>
      <c r="E21" s="171"/>
      <c r="F21" s="85"/>
      <c r="G21" s="69"/>
      <c r="H21" s="69"/>
      <c r="I21" s="85"/>
      <c r="J21" s="85"/>
      <c r="K21" s="85"/>
      <c r="L21" s="85"/>
      <c r="M21" s="69">
        <f>N21-B21-C21-F21-G21-H21-I21-J21-K21-L21</f>
        <v>0</v>
      </c>
      <c r="N21" s="69"/>
      <c r="O21" s="69">
        <v>3950</v>
      </c>
      <c r="P21" s="3">
        <f t="shared" si="0"/>
        <v>0</v>
      </c>
      <c r="Q21" s="2">
        <v>4595.7</v>
      </c>
      <c r="R21" s="75"/>
      <c r="S21" s="69"/>
      <c r="T21" s="76"/>
      <c r="U21" s="130"/>
      <c r="V21" s="131"/>
      <c r="W21" s="74">
        <f t="shared" si="2"/>
        <v>0</v>
      </c>
    </row>
    <row r="22" spans="1:23" ht="12.75">
      <c r="A22" s="10">
        <v>42822</v>
      </c>
      <c r="B22" s="69"/>
      <c r="C22" s="76"/>
      <c r="D22" s="69"/>
      <c r="E22" s="171"/>
      <c r="F22" s="85"/>
      <c r="G22" s="69"/>
      <c r="H22" s="69"/>
      <c r="I22" s="85"/>
      <c r="J22" s="85"/>
      <c r="K22" s="85"/>
      <c r="L22" s="85"/>
      <c r="M22" s="69">
        <f>N22-B22-C22-F22-G22-H22-I22-J22-K22-L22</f>
        <v>0</v>
      </c>
      <c r="N22" s="69"/>
      <c r="O22" s="69">
        <v>4500</v>
      </c>
      <c r="P22" s="3">
        <f t="shared" si="0"/>
        <v>0</v>
      </c>
      <c r="Q22" s="2">
        <v>4595.7</v>
      </c>
      <c r="R22" s="75"/>
      <c r="S22" s="69"/>
      <c r="T22" s="76"/>
      <c r="U22" s="130"/>
      <c r="V22" s="131"/>
      <c r="W22" s="74">
        <f t="shared" si="2"/>
        <v>0</v>
      </c>
    </row>
    <row r="23" spans="1:23" ht="12.75">
      <c r="A23" s="10">
        <v>42823</v>
      </c>
      <c r="B23" s="69"/>
      <c r="C23" s="76"/>
      <c r="D23" s="69"/>
      <c r="E23" s="171"/>
      <c r="F23" s="85"/>
      <c r="G23" s="69"/>
      <c r="H23" s="69"/>
      <c r="I23" s="85"/>
      <c r="J23" s="85"/>
      <c r="K23" s="85"/>
      <c r="L23" s="85"/>
      <c r="M23" s="69">
        <f>N23-B23-C23-F23-G23-H23-I23-J23-K23-L23</f>
        <v>0</v>
      </c>
      <c r="N23" s="69"/>
      <c r="O23" s="69">
        <v>5700</v>
      </c>
      <c r="P23" s="3">
        <f t="shared" si="0"/>
        <v>0</v>
      </c>
      <c r="Q23" s="2">
        <v>4595.7</v>
      </c>
      <c r="R23" s="109"/>
      <c r="S23" s="110"/>
      <c r="T23" s="111"/>
      <c r="U23" s="112"/>
      <c r="V23" s="113"/>
      <c r="W23" s="74">
        <f t="shared" si="2"/>
        <v>0</v>
      </c>
    </row>
    <row r="24" spans="1:23" ht="12.75">
      <c r="A24" s="10">
        <v>42824</v>
      </c>
      <c r="B24" s="69"/>
      <c r="C24" s="76"/>
      <c r="D24" s="69"/>
      <c r="E24" s="171"/>
      <c r="F24" s="85"/>
      <c r="G24" s="69"/>
      <c r="H24" s="69"/>
      <c r="I24" s="85"/>
      <c r="J24" s="85"/>
      <c r="K24" s="85"/>
      <c r="L24" s="85"/>
      <c r="M24" s="69">
        <f>N24-B24-C24-F24-G24-H24-I24-J24-K24-L24</f>
        <v>0</v>
      </c>
      <c r="N24" s="69"/>
      <c r="O24" s="69">
        <v>8400</v>
      </c>
      <c r="P24" s="3">
        <f t="shared" si="0"/>
        <v>0</v>
      </c>
      <c r="Q24" s="2">
        <v>4595.7</v>
      </c>
      <c r="R24" s="109"/>
      <c r="S24" s="110"/>
      <c r="T24" s="111"/>
      <c r="U24" s="112"/>
      <c r="V24" s="113"/>
      <c r="W24" s="74">
        <f t="shared" si="2"/>
        <v>0</v>
      </c>
    </row>
    <row r="25" spans="1:23" ht="13.5" thickBot="1">
      <c r="A25" s="10">
        <v>42825</v>
      </c>
      <c r="B25" s="69"/>
      <c r="C25" s="80"/>
      <c r="D25" s="80"/>
      <c r="E25" s="172"/>
      <c r="F25" s="85"/>
      <c r="G25" s="69"/>
      <c r="H25" s="69"/>
      <c r="I25" s="85"/>
      <c r="J25" s="85"/>
      <c r="K25" s="85"/>
      <c r="L25" s="85"/>
      <c r="M25" s="69">
        <f>N25-B25-C25-F25-G25-H25-I25-J25-K25-L25</f>
        <v>0</v>
      </c>
      <c r="N25" s="69"/>
      <c r="O25" s="69">
        <v>4174.8</v>
      </c>
      <c r="P25" s="3">
        <f t="shared" si="0"/>
        <v>0</v>
      </c>
      <c r="Q25" s="2">
        <v>4595.7</v>
      </c>
      <c r="R25" s="105"/>
      <c r="S25" s="106"/>
      <c r="T25" s="107"/>
      <c r="U25" s="148"/>
      <c r="V25" s="149"/>
      <c r="W25" s="108">
        <f t="shared" si="2"/>
        <v>0</v>
      </c>
    </row>
    <row r="26" spans="1:23" ht="13.5" thickBot="1">
      <c r="A26" s="90" t="s">
        <v>28</v>
      </c>
      <c r="B26" s="92">
        <f aca="true" t="shared" si="3" ref="B26:O26">SUM(B4:B25)</f>
        <v>39645.05000000001</v>
      </c>
      <c r="C26" s="92">
        <f t="shared" si="3"/>
        <v>9055.98</v>
      </c>
      <c r="D26" s="173">
        <f t="shared" si="3"/>
        <v>898.0800000000004</v>
      </c>
      <c r="E26" s="173">
        <f t="shared" si="3"/>
        <v>8157.9</v>
      </c>
      <c r="F26" s="92">
        <f t="shared" si="3"/>
        <v>205.70000000000002</v>
      </c>
      <c r="G26" s="92">
        <f t="shared" si="3"/>
        <v>5283.1</v>
      </c>
      <c r="H26" s="92">
        <f t="shared" si="3"/>
        <v>6174.999999999999</v>
      </c>
      <c r="I26" s="92">
        <f t="shared" si="3"/>
        <v>902.6500000000001</v>
      </c>
      <c r="J26" s="92">
        <f t="shared" si="3"/>
        <v>323.2</v>
      </c>
      <c r="K26" s="92">
        <f t="shared" si="3"/>
        <v>461.7</v>
      </c>
      <c r="L26" s="92">
        <f t="shared" si="3"/>
        <v>2585.5</v>
      </c>
      <c r="M26" s="91">
        <f t="shared" si="3"/>
        <v>-297.8500000000029</v>
      </c>
      <c r="N26" s="91">
        <f t="shared" si="3"/>
        <v>64340.03</v>
      </c>
      <c r="O26" s="91">
        <f t="shared" si="3"/>
        <v>94334.8</v>
      </c>
      <c r="P26" s="93">
        <f>N26/O26</f>
        <v>0.682039183843078</v>
      </c>
      <c r="Q26" s="2"/>
      <c r="R26" s="82">
        <f>SUM(R4:R25)</f>
        <v>23.6</v>
      </c>
      <c r="S26" s="82">
        <f>SUM(S4:S25)</f>
        <v>0</v>
      </c>
      <c r="T26" s="82">
        <f>SUM(T4:T25)</f>
        <v>111.64999999999999</v>
      </c>
      <c r="U26" s="136">
        <f>SUM(U4:U25)</f>
        <v>1</v>
      </c>
      <c r="V26" s="137"/>
      <c r="W26" s="82">
        <f>R26+S26+U26+T26+V26</f>
        <v>136.25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 t="s">
        <v>33</v>
      </c>
      <c r="S29" s="134"/>
      <c r="T29" s="134"/>
      <c r="U29" s="13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 t="s">
        <v>29</v>
      </c>
      <c r="S30" s="138"/>
      <c r="T30" s="138"/>
      <c r="U30" s="13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>
        <v>42816</v>
      </c>
      <c r="S31" s="142">
        <f>'[2]березень'!$D$97</f>
        <v>7.617</v>
      </c>
      <c r="T31" s="142"/>
      <c r="U31" s="14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0"/>
      <c r="S32" s="142"/>
      <c r="T32" s="142"/>
      <c r="U32" s="14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3" t="s">
        <v>45</v>
      </c>
      <c r="T34" s="14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5" t="s">
        <v>40</v>
      </c>
      <c r="T35" s="14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 t="s">
        <v>30</v>
      </c>
      <c r="S39" s="134"/>
      <c r="T39" s="134"/>
      <c r="U39" s="13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 t="s">
        <v>31</v>
      </c>
      <c r="S40" s="135"/>
      <c r="T40" s="135"/>
      <c r="U40" s="13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>
        <v>42816</v>
      </c>
      <c r="S41" s="141">
        <v>102450256.45999996</v>
      </c>
      <c r="T41" s="141"/>
      <c r="U41" s="14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0"/>
      <c r="S42" s="141"/>
      <c r="T42" s="141"/>
      <c r="U42" s="14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87</v>
      </c>
      <c r="P27" s="161"/>
    </row>
    <row r="28" spans="1:16" ht="30.75" customHeight="1">
      <c r="A28" s="151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5"/>
      <c r="P28" s="152"/>
    </row>
    <row r="29" spans="1:16" ht="23.25" customHeight="1" thickBot="1">
      <c r="A29" s="44">
        <f>березень!S41</f>
        <v>102450256.45999996</v>
      </c>
      <c r="B29" s="49">
        <v>4830</v>
      </c>
      <c r="C29" s="49">
        <v>71.93</v>
      </c>
      <c r="D29" s="49">
        <v>0</v>
      </c>
      <c r="E29" s="49">
        <v>0.1</v>
      </c>
      <c r="F29" s="49">
        <v>4650</v>
      </c>
      <c r="G29" s="49">
        <v>1214.24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1289.27</v>
      </c>
      <c r="N29" s="51">
        <f>M29-L29</f>
        <v>-8193.73</v>
      </c>
      <c r="O29" s="162">
        <f>березень!S31</f>
        <v>7.617</v>
      </c>
      <c r="P29" s="163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141531.02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32250.73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53803.56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4613.86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22761.91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6578.369999999963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267866.37999999995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71.93</v>
      </c>
    </row>
    <row r="59" spans="1:3" ht="25.5">
      <c r="A59" s="83" t="s">
        <v>54</v>
      </c>
      <c r="B59" s="9">
        <f>D29</f>
        <v>0</v>
      </c>
      <c r="C59" s="9">
        <f>E29</f>
        <v>0.1</v>
      </c>
    </row>
    <row r="60" spans="1:3" ht="12.75">
      <c r="A60" s="83" t="s">
        <v>55</v>
      </c>
      <c r="B60" s="9">
        <f>F29</f>
        <v>4650</v>
      </c>
      <c r="C60" s="9">
        <f>G29</f>
        <v>1214.24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2017-03-22T09:21:02Z</dcterms:modified>
  <cp:category/>
  <cp:version/>
  <cp:contentType/>
  <cp:contentStatus/>
</cp:coreProperties>
</file>